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Обоснование!$A$1:$AD$41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" i="1"/>
  <c r="K17"/>
  <c r="AB18"/>
  <c r="AC18" s="1"/>
  <c r="AA18"/>
  <c r="AB17"/>
  <c r="AD18" l="1"/>
  <c r="AA17"/>
  <c r="AD17"/>
  <c r="AC17"/>
  <c r="AC19" l="1"/>
</calcChain>
</file>

<file path=xl/comments1.xml><?xml version="1.0" encoding="utf-8"?>
<comments xmlns="http://schemas.openxmlformats.org/spreadsheetml/2006/main">
  <authors>
    <author/>
  </authors>
  <commentList>
    <comment ref="Q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7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<sst xmlns="http://schemas.openxmlformats.org/spreadsheetml/2006/main" count="85" uniqueCount="81">
  <si>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</si>
  <si>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</si>
  <si>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</si>
  <si>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</si>
  <si>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</si>
  <si>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</si>
  <si>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</si>
  <si>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</si>
  <si>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</si>
  <si>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</si>
  <si>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</si>
  <si>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</si>
  <si>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</si>
  <si>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</si>
  <si>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</si>
  <si>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</si>
  <si>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</si>
  <si>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</si>
  <si>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</si>
  <si>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</si>
  <si>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</si>
  <si>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</si>
  <si>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</si>
  <si>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</si>
  <si>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</si>
  <si>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</si>
  <si>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</si>
  <si>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</si>
  <si>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</si>
  <si>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</si>
  <si>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</si>
  <si>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</si>
  <si>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</si>
  <si>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</si>
  <si>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</si>
  <si>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</si>
  <si>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</si>
  <si>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</si>
  <si>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</si>
  <si>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</si>
  <si>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</si>
  <si>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</si>
  <si>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</si>
  <si>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</si>
  <si>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</si>
  <si>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</si>
  <si>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</si>
  <si>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</si>
  <si>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</si>
  <si>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</si>
  <si>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</si>
  <si>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</si>
  <si>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</si>
  <si>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</si>
  <si>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</si>
  <si>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</si>
  <si>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</si>
  <si>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</si>
  <si>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</si>
  <si>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</si>
  <si>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</si>
  <si>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</si>
  <si>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работа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</si>
  <si>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</si>
  <si>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</si>
  <si>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</si>
  <si>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</si>
  <si>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</si>
  <si>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</si>
  <si>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</si>
  <si>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</si>
  <si>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</si>
  <si>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</si>
  <si>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</si>
  <si>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Начальник УМТС</t>
  </si>
  <si>
    <t>Аблякимов Р.Э.</t>
  </si>
  <si>
    <t>Начальник отедела</t>
  </si>
  <si>
    <t>Варданян А.Н.</t>
  </si>
  <si>
    <t>ПИР «Жилой дом со встроенными нежилыми помещениями по адресу: г.Самара, Промышленный район, Просека 6, участок б/н. Наружные сети водоснабжения»</t>
  </si>
  <si>
    <t>ПИР «Жилой дом со встроенными нежилыми помещениями по адресу: г.Самара, Промышленный район, Просека 6, участок б/н. Наружные сети водоотведения»</t>
  </si>
  <si>
    <t xml:space="preserve">ПИР «ПИР «Жилой дом со встроенными нежилыми помещениями по адресу: г.Самара, Промышленный район, Просека 6, участок б/н. Наружные сети водоснабжения»,ПИР «Жилой дом со встроенными нежилыми помещениями по адресу: г.Самара, Промышленный район, Просека 6, участок б/н. Наружные сети водоотведения» 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</si>
</sst>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7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6" fontId="16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3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" fontId="7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7" fillId="0" borderId="0" xfId="0" applyFont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267480</xdr:colOff>
      <xdr:row>15</xdr:row>
      <xdr:rowOff>48600</xdr:rowOff>
    </xdr:from>
    <xdr:to>
      <xdr:col>28</xdr:col>
      <xdr:colOff>417960</xdr:colOff>
      <xdr:row>16</xdr:row>
      <xdr:rowOff>75240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26666280" y="4913640"/>
          <a:ext cx="150480" cy="226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28</xdr:col>
      <xdr:colOff>70560</xdr:colOff>
      <xdr:row>16</xdr:row>
      <xdr:rowOff>436320</xdr:rowOff>
    </xdr:from>
    <xdr:to>
      <xdr:col>29</xdr:col>
      <xdr:colOff>2160</xdr:colOff>
      <xdr:row>16</xdr:row>
      <xdr:rowOff>436680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469360" y="55015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70560</xdr:colOff>
      <xdr:row>18</xdr:row>
      <xdr:rowOff>0</xdr:rowOff>
    </xdr:from>
    <xdr:to>
      <xdr:col>29</xdr:col>
      <xdr:colOff>2160</xdr:colOff>
      <xdr:row>18</xdr:row>
      <xdr:rowOff>0</xdr:rowOff>
    </xdr:to>
    <xdr:pic>
      <xdr:nvPicPr>
        <xdr:cNvPr id="20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26469360" y="10415520"/>
          <a:ext cx="83880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63A008FVM\UKSiR\&#1058;&#1086;&#1088;&#1075;&#1080;\2023\1_&#1058;&#1045;&#1061;&#1055;&#1056;&#1048;&#1057;&#1054;&#1045;&#1044;&#1048;&#1053;&#1045;&#1053;&#1048;&#1045;\&#1055;&#1048;&#1056;\&#1056;&#1040;&#1050;&#1048;&#1058;&#1040;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1"/>
  <sheetViews>
    <sheetView tabSelected="1" view="pageBreakPreview" zoomScale="57" zoomScaleNormal="70" zoomScaleSheetLayoutView="57" workbookViewId="0">
      <pane xSplit="3" ySplit="16" topLeftCell="D17" activePane="bottomRight" state="frozen"/>
      <selection pane="topRight" activeCell="D1" sqref="D1"/>
      <selection pane="bottomLeft" activeCell="A18" sqref="A18"/>
      <selection pane="bottomRight" activeCell="C19" sqref="C19:AA19"/>
    </sheetView>
  </sheetViews>
  <sheetFormatPr defaultColWidth="8.85546875" defaultRowHeight="12.75"/>
  <cols>
    <col min="1" max="1" width="4.42578125" style="1" customWidth="1"/>
    <col min="2" max="2" width="6.7109375" style="1" customWidth="1"/>
    <col min="3" max="3" width="45.8554687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4.7109375" style="1" customWidth="1"/>
    <col min="10" max="10" width="14.42578125" style="1" customWidth="1"/>
    <col min="11" max="11" width="27.5703125" style="1" customWidth="1"/>
    <col min="12" max="26" width="12.7109375" style="1" customWidth="1"/>
    <col min="27" max="27" width="14.7109375" style="1" customWidth="1"/>
    <col min="28" max="28" width="12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5.75" customHeight="1">
      <c r="C4" s="3" t="s">
        <v>3</v>
      </c>
      <c r="D4" s="3"/>
      <c r="E4" s="3"/>
      <c r="F4" s="3"/>
      <c r="G4" s="3"/>
      <c r="H4" s="3"/>
      <c r="I4" s="3"/>
      <c r="J4" s="3"/>
      <c r="K4" s="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0" s="5" customFormat="1" ht="19.5" customHeight="1">
      <c r="C5" s="6" t="s">
        <v>4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</row>
    <row r="6" spans="1:30" s="5" customFormat="1" ht="19.5" customHeight="1">
      <c r="C6" s="6" t="s">
        <v>5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</row>
    <row r="7" spans="1:30" s="5" customFormat="1" ht="19.5" customHeight="1">
      <c r="C7" s="6" t="s">
        <v>6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</row>
    <row r="8" spans="1:30" s="5" customFormat="1" ht="19.5" customHeight="1">
      <c r="C8" s="6" t="s">
        <v>7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</row>
    <row r="9" spans="1:30" s="5" customFormat="1" ht="55.5" customHeight="1">
      <c r="C9" s="6" t="s">
        <v>8</v>
      </c>
      <c r="D9" s="58" t="s">
        <v>80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1:30" s="5" customFormat="1" ht="27" customHeight="1">
      <c r="C10" s="6" t="s">
        <v>9</v>
      </c>
      <c r="D10" s="53" t="s">
        <v>10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</row>
    <row r="11" spans="1:30" s="5" customFormat="1" ht="45.75" customHeight="1">
      <c r="C11" s="6" t="s">
        <v>11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</row>
    <row r="12" spans="1:30" ht="16.5" customHeight="1"/>
    <row r="13" spans="1:30" ht="25.5" customHeight="1">
      <c r="A13" s="51" t="s">
        <v>12</v>
      </c>
      <c r="B13" s="51" t="s">
        <v>13</v>
      </c>
      <c r="C13" s="51" t="s">
        <v>14</v>
      </c>
      <c r="D13" s="51" t="s">
        <v>15</v>
      </c>
      <c r="E13" s="51" t="s">
        <v>16</v>
      </c>
      <c r="F13" s="51" t="s">
        <v>17</v>
      </c>
      <c r="G13" s="51"/>
      <c r="H13" s="51"/>
      <c r="I13" s="51"/>
      <c r="J13" s="54" t="s">
        <v>18</v>
      </c>
      <c r="K13" s="51" t="s">
        <v>19</v>
      </c>
      <c r="L13" s="55" t="s">
        <v>20</v>
      </c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6" t="s">
        <v>21</v>
      </c>
      <c r="AB13" s="57" t="s">
        <v>22</v>
      </c>
      <c r="AC13" s="51" t="s">
        <v>23</v>
      </c>
      <c r="AD13" s="50" t="s">
        <v>24</v>
      </c>
    </row>
    <row r="14" spans="1:30" ht="28.5" customHeight="1">
      <c r="A14" s="51"/>
      <c r="B14" s="51"/>
      <c r="C14" s="51"/>
      <c r="D14" s="51"/>
      <c r="E14" s="51"/>
      <c r="F14" s="51" t="s">
        <v>25</v>
      </c>
      <c r="G14" s="51" t="s">
        <v>26</v>
      </c>
      <c r="H14" s="51" t="s">
        <v>27</v>
      </c>
      <c r="I14" s="51" t="s">
        <v>28</v>
      </c>
      <c r="J14" s="54"/>
      <c r="K14" s="54"/>
      <c r="L14" s="52" t="s">
        <v>29</v>
      </c>
      <c r="M14" s="52"/>
      <c r="N14" s="52"/>
      <c r="O14" s="52"/>
      <c r="P14" s="52"/>
      <c r="Q14" s="52" t="s">
        <v>30</v>
      </c>
      <c r="R14" s="52"/>
      <c r="S14" s="52"/>
      <c r="T14" s="52"/>
      <c r="U14" s="52"/>
      <c r="V14" s="51" t="s">
        <v>31</v>
      </c>
      <c r="W14" s="51"/>
      <c r="X14" s="51"/>
      <c r="Y14" s="51"/>
      <c r="Z14" s="51"/>
      <c r="AA14" s="56"/>
      <c r="AB14" s="57"/>
      <c r="AC14" s="57"/>
      <c r="AD14" s="50"/>
    </row>
    <row r="15" spans="1:30" ht="52.5" customHeight="1">
      <c r="A15" s="51"/>
      <c r="B15" s="51"/>
      <c r="C15" s="51"/>
      <c r="D15" s="51"/>
      <c r="E15" s="51"/>
      <c r="F15" s="51"/>
      <c r="G15" s="51"/>
      <c r="H15" s="51"/>
      <c r="I15" s="51"/>
      <c r="J15" s="54"/>
      <c r="K15" s="54"/>
      <c r="L15" s="7" t="s">
        <v>32</v>
      </c>
      <c r="M15" s="7" t="s">
        <v>33</v>
      </c>
      <c r="N15" s="7" t="s">
        <v>34</v>
      </c>
      <c r="O15" s="7" t="s">
        <v>35</v>
      </c>
      <c r="P15" s="7" t="s">
        <v>36</v>
      </c>
      <c r="Q15" s="7" t="s">
        <v>37</v>
      </c>
      <c r="R15" s="7" t="s">
        <v>38</v>
      </c>
      <c r="S15" s="7" t="s">
        <v>39</v>
      </c>
      <c r="T15" s="7" t="s">
        <v>40</v>
      </c>
      <c r="U15" s="7" t="s">
        <v>41</v>
      </c>
      <c r="V15" s="7" t="s">
        <v>42</v>
      </c>
      <c r="W15" s="7" t="s">
        <v>43</v>
      </c>
      <c r="X15" s="7" t="s">
        <v>44</v>
      </c>
      <c r="Y15" s="7" t="s">
        <v>45</v>
      </c>
      <c r="Z15" s="7" t="s">
        <v>46</v>
      </c>
      <c r="AA15" s="56"/>
      <c r="AB15" s="57"/>
      <c r="AC15" s="57"/>
      <c r="AD15" s="50"/>
    </row>
    <row r="16" spans="1:30" s="12" customFormat="1" ht="15.75" customHeight="1">
      <c r="A16" s="8">
        <v>1</v>
      </c>
      <c r="B16" s="9">
        <v>2</v>
      </c>
      <c r="C16" s="10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8" t="s">
        <v>47</v>
      </c>
      <c r="M16" s="8" t="s">
        <v>48</v>
      </c>
      <c r="N16" s="8" t="s">
        <v>49</v>
      </c>
      <c r="O16" s="8" t="s">
        <v>50</v>
      </c>
      <c r="P16" s="8" t="s">
        <v>51</v>
      </c>
      <c r="Q16" s="8" t="s">
        <v>52</v>
      </c>
      <c r="R16" s="8" t="s">
        <v>53</v>
      </c>
      <c r="S16" s="8" t="s">
        <v>54</v>
      </c>
      <c r="T16" s="8" t="s">
        <v>55</v>
      </c>
      <c r="U16" s="8" t="s">
        <v>56</v>
      </c>
      <c r="V16" s="8" t="s">
        <v>57</v>
      </c>
      <c r="W16" s="8" t="s">
        <v>58</v>
      </c>
      <c r="X16" s="8" t="s">
        <v>59</v>
      </c>
      <c r="Y16" s="8" t="s">
        <v>60</v>
      </c>
      <c r="Z16" s="8" t="s">
        <v>61</v>
      </c>
      <c r="AA16" s="11">
        <v>13</v>
      </c>
      <c r="AB16" s="11">
        <v>14</v>
      </c>
      <c r="AC16" s="11">
        <v>15</v>
      </c>
      <c r="AD16" s="11">
        <v>16</v>
      </c>
    </row>
    <row r="17" spans="1:30" ht="76.5" customHeight="1">
      <c r="A17" s="13">
        <v>1</v>
      </c>
      <c r="B17" s="14"/>
      <c r="C17" s="43" t="s">
        <v>78</v>
      </c>
      <c r="D17" s="15" t="s">
        <v>62</v>
      </c>
      <c r="E17" s="16">
        <v>1</v>
      </c>
      <c r="F17" s="17"/>
      <c r="G17" s="16"/>
      <c r="H17" s="18"/>
      <c r="I17" s="18"/>
      <c r="J17" s="19"/>
      <c r="K17" s="16" t="str">
        <f>IF(SUM(F17)=0,"",F17*J17)</f>
        <v/>
      </c>
      <c r="L17" s="20">
        <v>500000</v>
      </c>
      <c r="M17" s="20">
        <v>580000</v>
      </c>
      <c r="N17" s="20">
        <v>671666.67</v>
      </c>
      <c r="O17" s="20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2">
        <f t="shared" ref="AA17:AA18" si="0">COUNTIF(K17:Z17,"&gt;0")</f>
        <v>3</v>
      </c>
      <c r="AB17" s="23">
        <f t="shared" ref="AB17:AB18" si="1">CEILING(SUM(K17:Z17)/COUNTIF(K17:Z17,"&gt;0"),0.01)</f>
        <v>583888.89</v>
      </c>
      <c r="AC17" s="23">
        <f t="shared" ref="AC17:AC18" si="2">AB17*E17</f>
        <v>583888.89</v>
      </c>
      <c r="AD17" s="24">
        <f t="shared" ref="AD17:AD18" si="3">STDEV(K17:Z17)/AB17*100</f>
        <v>14.711597437608093</v>
      </c>
    </row>
    <row r="18" spans="1:30" ht="97.5" customHeight="1">
      <c r="A18" s="13">
        <v>2</v>
      </c>
      <c r="B18" s="14"/>
      <c r="C18" s="43" t="s">
        <v>79</v>
      </c>
      <c r="D18" s="15" t="s">
        <v>62</v>
      </c>
      <c r="E18" s="16">
        <v>1</v>
      </c>
      <c r="F18" s="17"/>
      <c r="G18" s="16"/>
      <c r="H18" s="18"/>
      <c r="I18" s="18"/>
      <c r="J18" s="19"/>
      <c r="K18" s="16" t="str">
        <f>IF(SUM(F18)=0,"",F18*J18)</f>
        <v/>
      </c>
      <c r="L18" s="20">
        <v>416666.67</v>
      </c>
      <c r="M18" s="20">
        <v>410000</v>
      </c>
      <c r="N18" s="20">
        <v>445833.33</v>
      </c>
      <c r="O18" s="20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2">
        <f t="shared" si="0"/>
        <v>3</v>
      </c>
      <c r="AB18" s="23">
        <f t="shared" si="1"/>
        <v>424166.67</v>
      </c>
      <c r="AC18" s="23">
        <f t="shared" si="2"/>
        <v>424166.67</v>
      </c>
      <c r="AD18" s="24">
        <f t="shared" si="3"/>
        <v>4.4929646387926603</v>
      </c>
    </row>
    <row r="19" spans="1:30" ht="24" customHeight="1">
      <c r="A19" s="25"/>
      <c r="B19" s="26"/>
      <c r="C19" s="44" t="s">
        <v>63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6"/>
      <c r="AB19" s="27"/>
      <c r="AC19" s="27">
        <f>SUM(AC17:AC18)</f>
        <v>1008055.56</v>
      </c>
      <c r="AD19" s="28"/>
    </row>
    <row r="20" spans="1:30" ht="13.5" customHeight="1"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30"/>
    </row>
    <row r="21" spans="1:30" s="31" customFormat="1" ht="13.5" hidden="1" customHeight="1">
      <c r="C21" s="31" t="s">
        <v>64</v>
      </c>
    </row>
    <row r="22" spans="1:30" s="31" customFormat="1" ht="15" hidden="1" customHeight="1">
      <c r="C22" s="32" t="s">
        <v>65</v>
      </c>
    </row>
    <row r="23" spans="1:30" s="31" customFormat="1" ht="15" hidden="1" customHeight="1">
      <c r="C23" s="32" t="s">
        <v>66</v>
      </c>
    </row>
    <row r="24" spans="1:30" s="31" customFormat="1" ht="15" hidden="1" customHeight="1">
      <c r="C24" s="32" t="s">
        <v>67</v>
      </c>
    </row>
    <row r="25" spans="1:30" ht="13.5" customHeight="1">
      <c r="L25" s="33"/>
    </row>
    <row r="26" spans="1:30" s="34" customFormat="1" ht="13.5" customHeight="1">
      <c r="C26" s="35" t="s">
        <v>68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0" s="34" customFormat="1" ht="13.5" customHeight="1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s="34" customFormat="1" ht="13.5" customHeight="1">
      <c r="C28" s="36"/>
      <c r="D28" s="37"/>
      <c r="E28" s="37"/>
      <c r="F28" s="47" t="s">
        <v>76</v>
      </c>
      <c r="G28" s="47"/>
      <c r="H28" s="47"/>
      <c r="I28" s="47"/>
      <c r="J28" s="47"/>
      <c r="K28" s="38"/>
      <c r="L28" s="47" t="s">
        <v>77</v>
      </c>
      <c r="M28" s="47"/>
      <c r="N28" s="47"/>
      <c r="O28" s="39"/>
      <c r="P28" s="39"/>
      <c r="Q28" s="1"/>
      <c r="R28" s="1"/>
      <c r="S28" s="1"/>
      <c r="T28" s="1"/>
      <c r="U28" s="1"/>
      <c r="V28" s="47"/>
      <c r="W28" s="47"/>
      <c r="X28" s="47"/>
      <c r="Y28" s="47"/>
      <c r="Z28" s="47"/>
      <c r="AA28" s="47"/>
      <c r="AB28" s="47"/>
      <c r="AC28" s="40"/>
    </row>
    <row r="29" spans="1:30" s="34" customFormat="1" ht="13.5" customHeight="1">
      <c r="C29" s="41" t="s">
        <v>69</v>
      </c>
      <c r="D29" s="37"/>
      <c r="E29" s="37"/>
      <c r="F29" s="48" t="s">
        <v>70</v>
      </c>
      <c r="G29" s="48"/>
      <c r="H29" s="48"/>
      <c r="I29" s="48"/>
      <c r="J29" s="48"/>
      <c r="K29" s="1"/>
      <c r="L29" s="49" t="s">
        <v>71</v>
      </c>
      <c r="M29" s="49"/>
      <c r="N29" s="49"/>
      <c r="O29" s="39"/>
      <c r="P29" s="39"/>
      <c r="Q29" s="1"/>
      <c r="R29" s="1"/>
      <c r="S29" s="1"/>
      <c r="T29" s="1"/>
      <c r="U29" s="1"/>
      <c r="V29" s="48"/>
      <c r="W29" s="48"/>
      <c r="X29" s="48"/>
      <c r="Y29" s="48"/>
      <c r="Z29" s="48"/>
      <c r="AA29" s="48"/>
      <c r="AB29" s="48"/>
    </row>
    <row r="30" spans="1:30" ht="13.5" customHeight="1">
      <c r="C30" s="42"/>
    </row>
    <row r="31" spans="1:30" ht="13.5" customHeight="1">
      <c r="C31" s="35" t="s">
        <v>72</v>
      </c>
    </row>
    <row r="32" spans="1:30" ht="13.5" customHeight="1"/>
    <row r="33" spans="3:30">
      <c r="C33" s="36"/>
      <c r="D33" s="37"/>
      <c r="E33" s="37"/>
      <c r="F33" s="47" t="s">
        <v>74</v>
      </c>
      <c r="G33" s="47"/>
      <c r="H33" s="47"/>
      <c r="I33" s="47"/>
      <c r="J33" s="47"/>
      <c r="K33" s="38"/>
      <c r="L33" s="47" t="s">
        <v>75</v>
      </c>
      <c r="M33" s="47"/>
      <c r="N33" s="47"/>
      <c r="O33" s="39"/>
      <c r="P33" s="39"/>
      <c r="V33" s="47"/>
      <c r="W33" s="47"/>
      <c r="X33" s="47"/>
      <c r="Y33" s="47"/>
      <c r="Z33" s="47"/>
      <c r="AA33" s="47"/>
      <c r="AB33" s="47"/>
    </row>
    <row r="34" spans="3:30">
      <c r="C34" s="41" t="s">
        <v>69</v>
      </c>
      <c r="D34" s="37"/>
      <c r="E34" s="37"/>
      <c r="F34" s="48" t="s">
        <v>70</v>
      </c>
      <c r="G34" s="48"/>
      <c r="H34" s="48"/>
      <c r="I34" s="48"/>
      <c r="J34" s="48"/>
      <c r="L34" s="49" t="s">
        <v>71</v>
      </c>
      <c r="M34" s="49"/>
      <c r="N34" s="49"/>
      <c r="O34" s="39"/>
      <c r="P34" s="39"/>
      <c r="V34" s="48"/>
      <c r="W34" s="48"/>
      <c r="X34" s="48"/>
      <c r="Y34" s="48"/>
      <c r="Z34" s="48"/>
      <c r="AA34" s="48"/>
      <c r="AB34" s="48"/>
    </row>
    <row r="35" spans="3:30" hidden="1"/>
    <row r="36" spans="3:30" hidden="1"/>
    <row r="37" spans="3:30" hidden="1">
      <c r="C37" s="35" t="s">
        <v>73</v>
      </c>
    </row>
    <row r="38" spans="3:30" hidden="1"/>
    <row r="39" spans="3:30" hidden="1"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</row>
    <row r="40" spans="3:30" hidden="1"/>
    <row r="41" spans="3:30" hidden="1"/>
  </sheetData>
  <mergeCells count="41">
    <mergeCell ref="D5:AC5"/>
    <mergeCell ref="D6:AC6"/>
    <mergeCell ref="D7:AC7"/>
    <mergeCell ref="D8:AC8"/>
    <mergeCell ref="D9:AC9"/>
    <mergeCell ref="D10:AC10"/>
    <mergeCell ref="D11:AC11"/>
    <mergeCell ref="A13:A15"/>
    <mergeCell ref="B13:B15"/>
    <mergeCell ref="C13:C15"/>
    <mergeCell ref="D13:D15"/>
    <mergeCell ref="E13:E15"/>
    <mergeCell ref="F13:I13"/>
    <mergeCell ref="J13:J15"/>
    <mergeCell ref="K13:K15"/>
    <mergeCell ref="L13:Z13"/>
    <mergeCell ref="AA13:AA15"/>
    <mergeCell ref="AB13:AB15"/>
    <mergeCell ref="AC13:AC15"/>
    <mergeCell ref="AD13:AD15"/>
    <mergeCell ref="F14:F15"/>
    <mergeCell ref="G14:G15"/>
    <mergeCell ref="H14:H15"/>
    <mergeCell ref="I14:I15"/>
    <mergeCell ref="L14:P14"/>
    <mergeCell ref="Q14:U14"/>
    <mergeCell ref="V14:Z14"/>
    <mergeCell ref="C19:AA19"/>
    <mergeCell ref="C39:AD39"/>
    <mergeCell ref="F33:J33"/>
    <mergeCell ref="L33:N33"/>
    <mergeCell ref="V33:AB33"/>
    <mergeCell ref="F34:J34"/>
    <mergeCell ref="L34:N34"/>
    <mergeCell ref="V34:AB34"/>
    <mergeCell ref="F28:J28"/>
    <mergeCell ref="L28:N28"/>
    <mergeCell ref="V28:AB28"/>
    <mergeCell ref="F29:J29"/>
    <mergeCell ref="L29:N29"/>
    <mergeCell ref="V29:AB29"/>
  </mergeCells>
  <dataValidations count="2">
    <dataValidation type="list" allowBlank="1" showInputMessage="1" showErrorMessage="1" sqref="D6:AC6">
      <formula1>подгруппа</formula1>
      <formula2>0</formula2>
    </dataValidation>
    <dataValidation type="list" allowBlank="1" showInputMessage="1" showErrorMessage="1" sqref="D5:AC5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1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4</cp:revision>
  <cp:lastPrinted>2019-10-25T15:15:52Z</cp:lastPrinted>
  <dcterms:created xsi:type="dcterms:W3CDTF">1996-10-08T23:32:33Z</dcterms:created>
  <dcterms:modified xsi:type="dcterms:W3CDTF">2023-05-19T05:21:13Z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